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2" yWindow="72" windowWidth="3756" windowHeight="9468" tabRatio="50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4" i="1" l="1"/>
  <c r="O4" i="1"/>
  <c r="G5" i="1"/>
  <c r="O5" i="1"/>
  <c r="O12" i="1" s="1"/>
  <c r="P12" i="1" s="1"/>
  <c r="G6" i="1"/>
  <c r="O6" i="1"/>
  <c r="P6" i="1"/>
  <c r="G7" i="1"/>
  <c r="O7" i="1"/>
  <c r="G8" i="1"/>
  <c r="O8" i="1"/>
  <c r="G9" i="1"/>
  <c r="O9" i="1"/>
  <c r="G10" i="1"/>
  <c r="O10" i="1"/>
  <c r="G11" i="1"/>
  <c r="O11" i="1"/>
  <c r="B12" i="1"/>
  <c r="C12" i="1"/>
  <c r="E12" i="1"/>
  <c r="F12" i="1"/>
  <c r="G12" i="1"/>
  <c r="H12" i="1"/>
  <c r="M12" i="1"/>
  <c r="N12" i="1"/>
  <c r="Q12" i="1"/>
</calcChain>
</file>

<file path=xl/sharedStrings.xml><?xml version="1.0" encoding="utf-8"?>
<sst xmlns="http://schemas.openxmlformats.org/spreadsheetml/2006/main" count="57" uniqueCount="55">
  <si>
    <t>Court Hall No. /Addls.</t>
  </si>
  <si>
    <t>Total No. of commercial cases disposed including number of contested cases along with average time taken for disposal</t>
  </si>
  <si>
    <t>Commercial cases randomly and automatically assigned</t>
  </si>
  <si>
    <t>No. of adjournments granted by each commercial court as per maximum of 3 adjournments</t>
  </si>
  <si>
    <t>Case management hearing held by commercial courts</t>
  </si>
  <si>
    <t>No. of applications received for pre-institution mediation and settlement mechanism, number of commercial cases declared non-starter, cases settled and cases pending</t>
  </si>
  <si>
    <t>No. of commercial cases e-filed</t>
  </si>
  <si>
    <t>No. of commercial cases e-summons sent</t>
  </si>
  <si>
    <t xml:space="preserve">Total number of cases </t>
  </si>
  <si>
    <t>Number of Contested cases</t>
  </si>
  <si>
    <t>Average time taken</t>
  </si>
  <si>
    <t xml:space="preserve">Cases disposed off </t>
  </si>
  <si>
    <t>Percentage of cases where more than 3 adjournments given</t>
  </si>
  <si>
    <t>Filing</t>
  </si>
  <si>
    <t>Non- Starter</t>
  </si>
  <si>
    <t xml:space="preserve">Settled </t>
  </si>
  <si>
    <t>Pending</t>
  </si>
  <si>
    <t>CCH-83/82nd Addl. CC &amp; SJ</t>
  </si>
  <si>
    <t>2 years 6 months</t>
  </si>
  <si>
    <t>CCH-84/83rd  Addl. CC &amp; SJ</t>
  </si>
  <si>
    <t>3 Years 5 months</t>
  </si>
  <si>
    <t>3 to 5</t>
  </si>
  <si>
    <t>CCH-85/84th  Addl. CC &amp; SJ</t>
  </si>
  <si>
    <t>CCH-86/85th Addl. CC &amp; SJ</t>
  </si>
  <si>
    <t>2 years 3 months</t>
  </si>
  <si>
    <t>CCH-87/86th  Addl. CC &amp; SJ</t>
  </si>
  <si>
    <t>3 Years 9 months</t>
  </si>
  <si>
    <t>CCH-88/87th Addl. CC &amp; SJ</t>
  </si>
  <si>
    <t xml:space="preserve">5 months </t>
  </si>
  <si>
    <t>CCH-89/88th Addl. CC &amp; SJ</t>
  </si>
  <si>
    <t xml:space="preserve">5 years 1 month 19 days </t>
  </si>
  <si>
    <t>CCH-90/89th Addl. CC &amp; SJ</t>
  </si>
  <si>
    <t>10 years 3 months</t>
  </si>
  <si>
    <t>TOTAL</t>
  </si>
  <si>
    <t>Court Hall</t>
  </si>
  <si>
    <t>Disposals</t>
  </si>
  <si>
    <t>No. of Commercial Cases randomly and automatically assigned</t>
  </si>
  <si>
    <t>Adjournments</t>
  </si>
  <si>
    <t>No. of cases where case management hearing is held under Order XV A of CPC</t>
  </si>
  <si>
    <t>PIM</t>
  </si>
  <si>
    <t>No. of Commercial e-filed</t>
  </si>
  <si>
    <t>No. of commercial cases, in which e-summons sent</t>
  </si>
  <si>
    <t>Total No. of cases</t>
  </si>
  <si>
    <t>No. of contested cases</t>
  </si>
  <si>
    <t>No. of adjournments granted as per 3 adjournments (Order XVII Rule 1 of CPC)</t>
  </si>
  <si>
    <t>Cases disposed off</t>
  </si>
  <si>
    <t>% of cases where more than 3 adjournments were given</t>
  </si>
  <si>
    <t>No. of applications received/settlement mechanish and cases settled</t>
  </si>
  <si>
    <t>No. of commercial cases declared non-starter</t>
  </si>
  <si>
    <t>Cases pending</t>
  </si>
  <si>
    <t>CCH-83</t>
  </si>
  <si>
    <t>NOT APPLICABLE</t>
  </si>
  <si>
    <t>3Years 9 Months 15 days</t>
  </si>
  <si>
    <t>2 years 6 months 28 days</t>
  </si>
  <si>
    <t xml:space="preserve">Statement showing the commercial courts data for the period from MAY -2020 TO APRIL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</si>
</sst>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2"/>
      <name val="Bookman Old Style"/>
      <family val="1"/>
      <charset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80" zoomScaleNormal="100" workbookViewId="0">
      <selection sqref="A1:N1"/>
    </sheetView>
  </sheetViews>
  <sheetFormatPr defaultColWidth="18.33203125" defaultRowHeight="13.2" x14ac:dyDescent="0.25"/>
  <cols>
    <col min="1" max="1" width="15.5546875" style="2" customWidth="1"/>
    <col min="2" max="2" width="8" style="2" hidden="1" customWidth="1"/>
    <col min="3" max="3" width="7.5546875" style="2" hidden="1" customWidth="1"/>
    <col min="4" max="4" width="10.88671875" style="2" hidden="1" customWidth="1"/>
    <col min="5" max="5" width="15.5546875" style="2" hidden="1" customWidth="1"/>
    <col min="6" max="6" width="9.44140625" style="2" customWidth="1"/>
    <col min="7" max="7" width="11.6640625" style="2" customWidth="1"/>
    <col min="8" max="8" width="10.6640625" style="2" hidden="1" customWidth="1"/>
    <col min="9" max="9" width="10.44140625" style="2" hidden="1" customWidth="1"/>
    <col min="10" max="10" width="8.44140625" style="2" hidden="1" customWidth="1"/>
    <col min="11" max="11" width="8.5546875" style="2" hidden="1" customWidth="1"/>
    <col min="12" max="12" width="10.44140625" style="2" hidden="1" customWidth="1"/>
    <col min="13" max="13" width="8" style="2" hidden="1" customWidth="1"/>
    <col min="14" max="14" width="6.6640625" style="2" hidden="1" customWidth="1"/>
    <col min="15" max="17" width="18.33203125" style="2" hidden="1" customWidth="1"/>
    <col min="18" max="16384" width="18.33203125" style="2"/>
  </cols>
  <sheetData>
    <row r="1" spans="1:17" ht="111.75" customHeight="1" x14ac:dyDescent="0.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ht="84" customHeight="1" x14ac:dyDescent="0.25">
      <c r="A2" s="11" t="s">
        <v>0</v>
      </c>
      <c r="B2" s="9" t="s">
        <v>1</v>
      </c>
      <c r="C2" s="9"/>
      <c r="D2" s="9"/>
      <c r="E2" s="11" t="s">
        <v>2</v>
      </c>
      <c r="F2" s="13" t="s">
        <v>3</v>
      </c>
      <c r="G2" s="14"/>
      <c r="H2" s="11" t="s">
        <v>4</v>
      </c>
      <c r="I2" s="9" t="s">
        <v>5</v>
      </c>
      <c r="J2" s="9"/>
      <c r="K2" s="9"/>
      <c r="L2" s="9"/>
      <c r="M2" s="11" t="s">
        <v>6</v>
      </c>
      <c r="N2" s="11" t="s">
        <v>7</v>
      </c>
    </row>
    <row r="3" spans="1:17" ht="86.25" customHeight="1" x14ac:dyDescent="0.25">
      <c r="A3" s="12"/>
      <c r="B3" s="8" t="s">
        <v>8</v>
      </c>
      <c r="C3" s="8" t="s">
        <v>9</v>
      </c>
      <c r="D3" s="8" t="s">
        <v>10</v>
      </c>
      <c r="E3" s="12"/>
      <c r="F3" s="4" t="s">
        <v>11</v>
      </c>
      <c r="G3" s="4" t="s">
        <v>12</v>
      </c>
      <c r="H3" s="12"/>
      <c r="I3" s="7" t="s">
        <v>13</v>
      </c>
      <c r="J3" s="7" t="s">
        <v>14</v>
      </c>
      <c r="K3" s="7" t="s">
        <v>15</v>
      </c>
      <c r="L3" s="7" t="s">
        <v>16</v>
      </c>
      <c r="M3" s="12"/>
      <c r="N3" s="12"/>
    </row>
    <row r="4" spans="1:17" ht="31.5" customHeight="1" x14ac:dyDescent="0.25">
      <c r="A4" s="3" t="s">
        <v>17</v>
      </c>
      <c r="B4" s="5">
        <v>229</v>
      </c>
      <c r="C4" s="5">
        <v>95</v>
      </c>
      <c r="D4" s="5" t="s">
        <v>18</v>
      </c>
      <c r="E4" s="5">
        <v>2751</v>
      </c>
      <c r="F4" s="5">
        <v>115</v>
      </c>
      <c r="G4" s="6">
        <f t="shared" ref="G4:G12" si="0">(B4-F4)/B4</f>
        <v>0.49781659388646288</v>
      </c>
      <c r="H4" s="5">
        <v>91</v>
      </c>
      <c r="I4" s="5"/>
      <c r="J4" s="5"/>
      <c r="K4" s="5"/>
      <c r="L4" s="5"/>
      <c r="M4" s="5">
        <v>7</v>
      </c>
      <c r="N4" s="5">
        <v>109</v>
      </c>
      <c r="O4" s="2">
        <f>2*365+6*30</f>
        <v>910</v>
      </c>
    </row>
    <row r="5" spans="1:17" ht="39" customHeight="1" x14ac:dyDescent="0.25">
      <c r="A5" s="3" t="s">
        <v>19</v>
      </c>
      <c r="B5" s="5">
        <v>225</v>
      </c>
      <c r="C5" s="5">
        <v>106</v>
      </c>
      <c r="D5" s="5" t="s">
        <v>20</v>
      </c>
      <c r="E5" s="5">
        <v>317</v>
      </c>
      <c r="F5" s="5">
        <v>22</v>
      </c>
      <c r="G5" s="6">
        <f t="shared" si="0"/>
        <v>0.90222222222222226</v>
      </c>
      <c r="H5" s="5">
        <v>21</v>
      </c>
      <c r="I5" s="5"/>
      <c r="J5" s="5"/>
      <c r="K5" s="5"/>
      <c r="L5" s="5"/>
      <c r="M5" s="5">
        <v>2</v>
      </c>
      <c r="N5" s="5">
        <v>8</v>
      </c>
      <c r="O5" s="2">
        <f>3*365+5*30</f>
        <v>1245</v>
      </c>
    </row>
    <row r="6" spans="1:17" ht="39" customHeight="1" x14ac:dyDescent="0.25">
      <c r="A6" s="3" t="s">
        <v>22</v>
      </c>
      <c r="B6" s="5">
        <v>345</v>
      </c>
      <c r="C6" s="5">
        <v>32</v>
      </c>
      <c r="D6" s="5" t="s">
        <v>53</v>
      </c>
      <c r="E6" s="5">
        <v>716</v>
      </c>
      <c r="F6" s="5">
        <v>53</v>
      </c>
      <c r="G6" s="6">
        <f t="shared" si="0"/>
        <v>0.84637681159420286</v>
      </c>
      <c r="H6" s="5">
        <v>60</v>
      </c>
      <c r="I6" s="5"/>
      <c r="J6" s="5"/>
      <c r="K6" s="5"/>
      <c r="L6" s="5"/>
      <c r="M6" s="5">
        <v>2</v>
      </c>
      <c r="N6" s="5">
        <v>0</v>
      </c>
      <c r="O6" s="2">
        <f>2.57*365</f>
        <v>938.05</v>
      </c>
      <c r="P6" s="2">
        <f>2*365+6*30+28</f>
        <v>938</v>
      </c>
    </row>
    <row r="7" spans="1:17" ht="39" customHeight="1" x14ac:dyDescent="0.25">
      <c r="A7" s="3" t="s">
        <v>23</v>
      </c>
      <c r="B7" s="5">
        <v>319</v>
      </c>
      <c r="C7" s="5">
        <v>17</v>
      </c>
      <c r="D7" s="5" t="s">
        <v>24</v>
      </c>
      <c r="E7" s="5">
        <v>594</v>
      </c>
      <c r="F7" s="5">
        <v>57</v>
      </c>
      <c r="G7" s="6">
        <f t="shared" si="0"/>
        <v>0.82131661442006265</v>
      </c>
      <c r="H7" s="5">
        <v>5</v>
      </c>
      <c r="I7" s="5"/>
      <c r="J7" s="5"/>
      <c r="K7" s="5"/>
      <c r="L7" s="5"/>
      <c r="M7" s="5"/>
      <c r="N7" s="5">
        <v>1</v>
      </c>
      <c r="O7" s="2">
        <f>2*365+3*30</f>
        <v>820</v>
      </c>
    </row>
    <row r="8" spans="1:17" ht="39" customHeight="1" x14ac:dyDescent="0.25">
      <c r="A8" s="3" t="s">
        <v>25</v>
      </c>
      <c r="B8" s="5">
        <v>344</v>
      </c>
      <c r="C8" s="5">
        <v>22</v>
      </c>
      <c r="D8" s="5" t="s">
        <v>26</v>
      </c>
      <c r="E8" s="5">
        <v>119</v>
      </c>
      <c r="F8" s="5">
        <v>78</v>
      </c>
      <c r="G8" s="6">
        <f t="shared" si="0"/>
        <v>0.77325581395348841</v>
      </c>
      <c r="H8" s="5">
        <v>8</v>
      </c>
      <c r="I8" s="5"/>
      <c r="J8" s="5"/>
      <c r="K8" s="5"/>
      <c r="L8" s="5"/>
      <c r="M8" s="5">
        <v>1</v>
      </c>
      <c r="N8" s="5">
        <v>2</v>
      </c>
      <c r="O8" s="2">
        <f>3*365+9*30</f>
        <v>1365</v>
      </c>
    </row>
    <row r="9" spans="1:17" ht="39" customHeight="1" x14ac:dyDescent="0.25">
      <c r="A9" s="3" t="s">
        <v>27</v>
      </c>
      <c r="B9" s="5">
        <v>337</v>
      </c>
      <c r="C9" s="5">
        <v>27</v>
      </c>
      <c r="D9" s="5" t="s">
        <v>28</v>
      </c>
      <c r="E9" s="5">
        <v>80</v>
      </c>
      <c r="F9" s="5">
        <v>27</v>
      </c>
      <c r="G9" s="6">
        <f t="shared" si="0"/>
        <v>0.91988130563798221</v>
      </c>
      <c r="H9" s="5">
        <v>8</v>
      </c>
      <c r="I9" s="5"/>
      <c r="J9" s="5"/>
      <c r="K9" s="5"/>
      <c r="L9" s="5"/>
      <c r="M9" s="5"/>
      <c r="N9" s="5"/>
      <c r="O9" s="2">
        <f>5*30</f>
        <v>150</v>
      </c>
    </row>
    <row r="10" spans="1:17" ht="39" customHeight="1" x14ac:dyDescent="0.25">
      <c r="A10" s="3" t="s">
        <v>29</v>
      </c>
      <c r="B10" s="5">
        <v>83</v>
      </c>
      <c r="C10" s="5">
        <v>7</v>
      </c>
      <c r="D10" s="5" t="s">
        <v>30</v>
      </c>
      <c r="E10" s="5">
        <v>76</v>
      </c>
      <c r="F10" s="5">
        <v>5</v>
      </c>
      <c r="G10" s="6">
        <f t="shared" si="0"/>
        <v>0.93975903614457834</v>
      </c>
      <c r="H10" s="5">
        <v>0</v>
      </c>
      <c r="I10" s="5"/>
      <c r="J10" s="5"/>
      <c r="K10" s="5"/>
      <c r="L10" s="5"/>
      <c r="M10" s="5"/>
      <c r="N10" s="5"/>
      <c r="O10" s="2">
        <f>5*365+30+19</f>
        <v>1874</v>
      </c>
    </row>
    <row r="11" spans="1:17" ht="39" customHeight="1" x14ac:dyDescent="0.25">
      <c r="A11" s="3" t="s">
        <v>31</v>
      </c>
      <c r="B11" s="5">
        <v>166</v>
      </c>
      <c r="C11" s="5">
        <v>9</v>
      </c>
      <c r="D11" s="5" t="s">
        <v>32</v>
      </c>
      <c r="E11" s="5">
        <v>88</v>
      </c>
      <c r="F11" s="5">
        <v>3</v>
      </c>
      <c r="G11" s="6">
        <f t="shared" si="0"/>
        <v>0.98192771084337349</v>
      </c>
      <c r="H11" s="5">
        <v>0</v>
      </c>
      <c r="I11" s="5"/>
      <c r="J11" s="5"/>
      <c r="K11" s="5"/>
      <c r="L11" s="5"/>
      <c r="M11" s="5">
        <v>1</v>
      </c>
      <c r="N11" s="5"/>
      <c r="O11" s="2">
        <f>10*365+3*30</f>
        <v>3740</v>
      </c>
    </row>
    <row r="12" spans="1:17" ht="39" customHeight="1" x14ac:dyDescent="0.25">
      <c r="A12" s="3" t="s">
        <v>33</v>
      </c>
      <c r="B12" s="5">
        <f>SUM(B4:B11)</f>
        <v>2048</v>
      </c>
      <c r="C12" s="5">
        <f>SUM(C4:C11)</f>
        <v>315</v>
      </c>
      <c r="D12" s="5" t="s">
        <v>52</v>
      </c>
      <c r="E12" s="5">
        <f>SUM(E4:E11)</f>
        <v>4741</v>
      </c>
      <c r="F12" s="5">
        <f>SUM(F4:F11)</f>
        <v>360</v>
      </c>
      <c r="G12" s="6">
        <f t="shared" si="0"/>
        <v>0.82421875</v>
      </c>
      <c r="H12" s="5">
        <f>SUM(H4:H11)</f>
        <v>193</v>
      </c>
      <c r="I12" s="5">
        <v>940</v>
      </c>
      <c r="J12" s="5">
        <v>843</v>
      </c>
      <c r="K12" s="5">
        <v>21</v>
      </c>
      <c r="L12" s="5">
        <v>1960</v>
      </c>
      <c r="M12" s="5">
        <f>SUM(M4:M11)</f>
        <v>13</v>
      </c>
      <c r="N12" s="5">
        <f>SUM(N4:N11)</f>
        <v>120</v>
      </c>
      <c r="O12" s="2">
        <f>SUM(O4:O11)</f>
        <v>11042.05</v>
      </c>
      <c r="P12" s="2">
        <f>O12/8</f>
        <v>1380.2562499999999</v>
      </c>
      <c r="Q12" s="2">
        <f>3*365+9*30+15</f>
        <v>1380</v>
      </c>
    </row>
  </sheetData>
  <sheetProtection selectLockedCells="1" selectUnlockedCells="1"/>
  <mergeCells count="9">
    <mergeCell ref="B2:D2"/>
    <mergeCell ref="I2:L2"/>
    <mergeCell ref="A1:N1"/>
    <mergeCell ref="E2:E3"/>
    <mergeCell ref="A2:A3"/>
    <mergeCell ref="H2:H3"/>
    <mergeCell ref="M2:M3"/>
    <mergeCell ref="N2:N3"/>
    <mergeCell ref="F2:G2"/>
  </mergeCells>
  <phoneticPr fontId="0" type="noConversion"/>
  <pageMargins left="0.28749999999999998" right="0.28749999999999998" top="0.27500000000000002" bottom="0.27500000000000002" header="0.28749999999999998" footer="0.28749999999999998"/>
  <pageSetup paperSize="9" orientation="landscape" useFirstPageNumber="1" horizontalDpi="300" verticalDpi="300" r:id="rId1"/>
  <headerFooter alignWithMargins="0">
    <oddHeader>&amp;C&amp;A</oddHeader>
    <oddFooter>&amp;CPage &amp;P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"/>
  <sheetViews>
    <sheetView workbookViewId="0">
      <selection activeCell="B4" sqref="B4"/>
    </sheetView>
  </sheetViews>
  <sheetFormatPr defaultColWidth="11.5546875" defaultRowHeight="13.2" x14ac:dyDescent="0.25"/>
  <sheetData>
    <row r="3" spans="1:14" ht="17.100000000000001" customHeight="1" x14ac:dyDescent="0.25">
      <c r="A3" s="15" t="s">
        <v>34</v>
      </c>
      <c r="B3" s="15" t="s">
        <v>35</v>
      </c>
      <c r="C3" s="15"/>
      <c r="D3" s="15"/>
      <c r="E3" s="15" t="s">
        <v>36</v>
      </c>
      <c r="F3" s="15" t="s">
        <v>37</v>
      </c>
      <c r="G3" s="15"/>
      <c r="H3" s="15"/>
      <c r="I3" s="15" t="s">
        <v>38</v>
      </c>
      <c r="J3" s="15" t="s">
        <v>39</v>
      </c>
      <c r="K3" s="15"/>
      <c r="L3" s="15"/>
      <c r="M3" s="15" t="s">
        <v>40</v>
      </c>
      <c r="N3" s="15" t="s">
        <v>41</v>
      </c>
    </row>
    <row r="4" spans="1:14" ht="171.6" x14ac:dyDescent="0.25">
      <c r="A4" s="15"/>
      <c r="B4" s="1" t="s">
        <v>42</v>
      </c>
      <c r="C4" s="1" t="s">
        <v>43</v>
      </c>
      <c r="D4" s="1" t="s">
        <v>10</v>
      </c>
      <c r="E4" s="15"/>
      <c r="F4" s="1" t="s">
        <v>44</v>
      </c>
      <c r="G4" s="1" t="s">
        <v>45</v>
      </c>
      <c r="H4" s="1" t="s">
        <v>46</v>
      </c>
      <c r="I4" s="15"/>
      <c r="J4" s="1" t="s">
        <v>47</v>
      </c>
      <c r="K4" s="1" t="s">
        <v>48</v>
      </c>
      <c r="L4" s="1" t="s">
        <v>49</v>
      </c>
      <c r="M4" s="15"/>
      <c r="N4" s="15"/>
    </row>
    <row r="5" spans="1:14" ht="31.35" customHeight="1" x14ac:dyDescent="0.25">
      <c r="A5" s="1" t="s">
        <v>50</v>
      </c>
      <c r="B5" s="1">
        <v>229</v>
      </c>
      <c r="C5" s="1">
        <v>95</v>
      </c>
      <c r="D5" s="1" t="s">
        <v>18</v>
      </c>
      <c r="E5" s="1">
        <v>2751</v>
      </c>
      <c r="F5" s="1">
        <v>115</v>
      </c>
      <c r="G5" s="1">
        <v>115</v>
      </c>
      <c r="H5" s="1" t="s">
        <v>21</v>
      </c>
      <c r="I5" s="1">
        <v>91</v>
      </c>
      <c r="J5" s="15" t="s">
        <v>51</v>
      </c>
      <c r="K5" s="15"/>
      <c r="L5" s="15"/>
      <c r="M5" s="1">
        <v>7</v>
      </c>
      <c r="N5" s="1">
        <v>109</v>
      </c>
    </row>
  </sheetData>
  <sheetProtection selectLockedCells="1" selectUnlockedCells="1"/>
  <mergeCells count="9">
    <mergeCell ref="M3:M4"/>
    <mergeCell ref="N3:N4"/>
    <mergeCell ref="J5:L5"/>
    <mergeCell ref="A3:A4"/>
    <mergeCell ref="B3:D3"/>
    <mergeCell ref="E3:E4"/>
    <mergeCell ref="F3:H3"/>
    <mergeCell ref="I3:I4"/>
    <mergeCell ref="J3:L3"/>
  </mergeCells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2021-06-21T11:11:44Z</cp:lastPrinted>
  <dcterms:created xsi:type="dcterms:W3CDTF">2021-06-21T09:49:46Z</dcterms:created>
  <dcterms:modified xsi:type="dcterms:W3CDTF">2021-06-27T20:56:17Z</dcterms:modified>
</cp:coreProperties>
</file>